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0" yWindow="0" windowWidth="25600" windowHeight="14460" tabRatio="500" activeTab="1"/>
  </bookViews>
  <sheets>
    <sheet name="Intro" sheetId="5" r:id="rId1"/>
    <sheet name="Spreadsheet" sheetId="9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9" l="1"/>
  <c r="E12" i="9"/>
  <c r="H10" i="9"/>
  <c r="H11" i="9"/>
  <c r="H12" i="9"/>
  <c r="H9" i="9"/>
  <c r="H20" i="9"/>
  <c r="D24" i="9"/>
  <c r="D25" i="9"/>
  <c r="D43" i="9"/>
  <c r="C28" i="9"/>
  <c r="D30" i="9"/>
  <c r="D40" i="9"/>
  <c r="D44" i="9"/>
  <c r="D45" i="9"/>
  <c r="D46" i="9"/>
  <c r="H42" i="9"/>
  <c r="H43" i="9"/>
  <c r="H45" i="9"/>
  <c r="D15" i="9"/>
  <c r="D16" i="9"/>
  <c r="D17" i="9"/>
  <c r="H25" i="9"/>
  <c r="H26" i="9"/>
  <c r="H27" i="9"/>
  <c r="H28" i="9"/>
  <c r="H29" i="9"/>
  <c r="H30" i="9"/>
  <c r="H33" i="9"/>
  <c r="H34" i="9"/>
  <c r="H35" i="9"/>
  <c r="H36" i="9"/>
  <c r="H37" i="9"/>
  <c r="H39" i="9"/>
  <c r="H40" i="9"/>
  <c r="H15" i="9"/>
  <c r="H16" i="9"/>
  <c r="H17" i="9"/>
  <c r="H18" i="9"/>
  <c r="E18" i="9"/>
  <c r="D31" i="9"/>
  <c r="F36" i="9"/>
  <c r="F35" i="9"/>
  <c r="F34" i="9"/>
  <c r="F33" i="9"/>
  <c r="F28" i="9"/>
  <c r="F27" i="9"/>
  <c r="F26" i="9"/>
  <c r="F25" i="9"/>
  <c r="D18" i="9"/>
</calcChain>
</file>

<file path=xl/sharedStrings.xml><?xml version="1.0" encoding="utf-8"?>
<sst xmlns="http://schemas.openxmlformats.org/spreadsheetml/2006/main" count="65" uniqueCount="64">
  <si>
    <t>Assumptions</t>
  </si>
  <si>
    <t>Billable hours</t>
  </si>
  <si>
    <t>Billable rate</t>
  </si>
  <si>
    <t>Employees</t>
  </si>
  <si>
    <t>Architect</t>
  </si>
  <si>
    <t>Contractors</t>
  </si>
  <si>
    <t>Revenue</t>
  </si>
  <si>
    <t>x Billable hours</t>
  </si>
  <si>
    <t>= Annual Revenue</t>
  </si>
  <si>
    <t>Expenses</t>
  </si>
  <si>
    <t>+ Rent</t>
  </si>
  <si>
    <t>= Annual expenses</t>
  </si>
  <si>
    <t>Profits</t>
  </si>
  <si>
    <t>General admin costs</t>
  </si>
  <si>
    <t>- Expenses</t>
  </si>
  <si>
    <t>= Gross profits before tax</t>
  </si>
  <si>
    <t>Total overhead expenses</t>
  </si>
  <si>
    <t>Overhead rate</t>
  </si>
  <si>
    <t>Average direct cost / hour</t>
  </si>
  <si>
    <t>Break-even billing rate</t>
  </si>
  <si>
    <t>Target profit margin</t>
  </si>
  <si>
    <t>Target Average Billing rate</t>
  </si>
  <si>
    <t>Annual billable hours</t>
  </si>
  <si>
    <t>You</t>
  </si>
  <si>
    <t>Drafter</t>
  </si>
  <si>
    <t>Admin assistant</t>
  </si>
  <si>
    <t xml:space="preserve">x Employment taxes, benefits, payroll fees </t>
  </si>
  <si>
    <t>= Employee expenses</t>
  </si>
  <si>
    <t>Employee salary</t>
  </si>
  <si>
    <t>+ Contractor expenses</t>
  </si>
  <si>
    <t>+ Computers</t>
  </si>
  <si>
    <t>+ Software</t>
  </si>
  <si>
    <t>+ Bookkeeping</t>
  </si>
  <si>
    <t>+ Other miscellaneous expenses</t>
  </si>
  <si>
    <t>+ Insurance (liability + workers comp)</t>
  </si>
  <si>
    <t>+ Advertising / business development</t>
  </si>
  <si>
    <t>+ Education / professional development</t>
  </si>
  <si>
    <t>Profitability forecast</t>
  </si>
  <si>
    <t>What do I need to charge?</t>
  </si>
  <si>
    <t>Overhead expenses</t>
  </si>
  <si>
    <t>Direct expenses</t>
  </si>
  <si>
    <t>Multiplier (1+Overhead rate)</t>
  </si>
  <si>
    <t>Simple Architectural Financial Model</t>
  </si>
  <si>
    <t>A financial model is a working spreadsheet that approximates a company's income, expenses, and profits.</t>
  </si>
  <si>
    <t>It doesn't have to be perfect; it has to be realistic and easy to use.</t>
  </si>
  <si>
    <t>You need one so you can ask, "What if?"</t>
  </si>
  <si>
    <t>The speaker:</t>
  </si>
  <si>
    <t xml:space="preserve">Recommended book: </t>
  </si>
  <si>
    <t>Oscia Wilson, AIA, MBA</t>
  </si>
  <si>
    <t>Amazon affiliate link</t>
  </si>
  <si>
    <t>CEO of Boiled Architecture</t>
  </si>
  <si>
    <t>oscia.wilson@boiledarchitecture.com</t>
  </si>
  <si>
    <t>Author of The Owners' Guide to Starting Integrated Building Projects</t>
  </si>
  <si>
    <r>
      <t>Business of Architecture Summit 201</t>
    </r>
    <r>
      <rPr>
        <sz val="12"/>
        <color theme="1"/>
        <rFont val="Calibri"/>
        <family val="2"/>
        <charset val="238"/>
        <scheme val="minor"/>
      </rPr>
      <t>5</t>
    </r>
  </si>
  <si>
    <r>
      <rPr>
        <sz val="12"/>
        <color rgb="FF0000FF"/>
        <rFont val="Arial"/>
      </rPr>
      <t>Blue means you enter the number</t>
    </r>
    <r>
      <rPr>
        <sz val="12"/>
        <rFont val="Arial"/>
      </rPr>
      <t>. Black means it is calculated by the spreadsheet.</t>
    </r>
  </si>
  <si>
    <t>Quantity</t>
  </si>
  <si>
    <t>Total direct expenses</t>
  </si>
  <si>
    <t>% of time spent on projects*</t>
  </si>
  <si>
    <t>FTE (Full time equivalent)</t>
  </si>
  <si>
    <t>*Utilization rate = % of FTE spent on projects</t>
  </si>
  <si>
    <t>Average billing rate</t>
  </si>
  <si>
    <t>Employee #2</t>
  </si>
  <si>
    <t>Employee #3</t>
  </si>
  <si>
    <t>Pay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</si>
</sst>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21" x14ac:knownFonts="1">
    <font>
      <sz val="10"/>
      <color rgb="FF000000"/>
      <name val="Arial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2"/>
      <color rgb="FF0000FF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rgb="FF000000"/>
      <name val="Calibri"/>
      <scheme val="minor"/>
    </font>
    <font>
      <b/>
      <sz val="12"/>
      <color rgb="FF0000FF"/>
      <name val="Calibri"/>
      <scheme val="minor"/>
    </font>
    <font>
      <b/>
      <sz val="12"/>
      <color rgb="FF000000"/>
      <name val="Calibri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"/>
    </font>
    <font>
      <sz val="12"/>
      <color rgb="FF0000FF"/>
      <name val="Arial"/>
    </font>
    <font>
      <u/>
      <sz val="10"/>
      <color theme="11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134">
    <xf numFmtId="0" fontId="0" fillId="0" borderId="0" xfId="0" applyFont="1" applyAlignment="1">
      <alignment wrapText="1"/>
    </xf>
    <xf numFmtId="0" fontId="6" fillId="0" borderId="0" xfId="0" applyFont="1" applyAlignment="1"/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164" fontId="8" fillId="0" borderId="0" xfId="0" applyNumberFormat="1" applyFont="1"/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right" wrapText="1"/>
    </xf>
    <xf numFmtId="9" fontId="8" fillId="2" borderId="2" xfId="0" applyNumberFormat="1" applyFont="1" applyFill="1" applyBorder="1" applyAlignment="1">
      <alignment horizontal="right" wrapText="1"/>
    </xf>
    <xf numFmtId="3" fontId="10" fillId="0" borderId="2" xfId="0" applyNumberFormat="1" applyFont="1" applyBorder="1" applyAlignment="1">
      <alignment wrapText="1"/>
    </xf>
    <xf numFmtId="164" fontId="10" fillId="2" borderId="2" xfId="0" applyNumberFormat="1" applyFont="1" applyFill="1" applyBorder="1" applyAlignment="1">
      <alignment wrapText="1"/>
    </xf>
    <xf numFmtId="0" fontId="8" fillId="2" borderId="0" xfId="0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 wrapText="1"/>
    </xf>
    <xf numFmtId="3" fontId="10" fillId="0" borderId="0" xfId="0" applyNumberFormat="1" applyFont="1" applyAlignment="1">
      <alignment wrapText="1"/>
    </xf>
    <xf numFmtId="0" fontId="10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right" wrapText="1"/>
    </xf>
    <xf numFmtId="164" fontId="11" fillId="2" borderId="2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wrapText="1"/>
    </xf>
    <xf numFmtId="9" fontId="8" fillId="2" borderId="2" xfId="0" applyNumberFormat="1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164" fontId="8" fillId="2" borderId="0" xfId="0" applyNumberFormat="1" applyFont="1" applyFill="1" applyAlignment="1">
      <alignment wrapText="1"/>
    </xf>
    <xf numFmtId="9" fontId="8" fillId="2" borderId="0" xfId="0" applyNumberFormat="1" applyFont="1" applyFill="1" applyAlignment="1">
      <alignment wrapText="1"/>
    </xf>
    <xf numFmtId="0" fontId="12" fillId="2" borderId="1" xfId="0" applyFont="1" applyFill="1" applyBorder="1" applyAlignment="1">
      <alignment horizontal="right" wrapText="1"/>
    </xf>
    <xf numFmtId="164" fontId="12" fillId="2" borderId="1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9" fontId="13" fillId="2" borderId="1" xfId="0" applyNumberFormat="1" applyFont="1" applyFill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165" fontId="8" fillId="2" borderId="2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165" fontId="8" fillId="2" borderId="0" xfId="0" applyNumberFormat="1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wrapText="1"/>
    </xf>
    <xf numFmtId="9" fontId="10" fillId="2" borderId="2" xfId="0" applyNumberFormat="1" applyFont="1" applyFill="1" applyBorder="1" applyAlignment="1">
      <alignment wrapText="1"/>
    </xf>
    <xf numFmtId="3" fontId="10" fillId="2" borderId="2" xfId="0" applyNumberFormat="1" applyFont="1" applyFill="1" applyBorder="1" applyAlignment="1">
      <alignment horizontal="right" wrapText="1"/>
    </xf>
    <xf numFmtId="0" fontId="10" fillId="2" borderId="0" xfId="0" applyFont="1" applyFill="1" applyBorder="1" applyAlignment="1">
      <alignment wrapText="1"/>
    </xf>
    <xf numFmtId="164" fontId="10" fillId="2" borderId="0" xfId="0" applyNumberFormat="1" applyFont="1" applyFill="1" applyBorder="1" applyAlignment="1">
      <alignment wrapText="1"/>
    </xf>
    <xf numFmtId="9" fontId="10" fillId="2" borderId="0" xfId="0" applyNumberFormat="1" applyFont="1" applyFill="1" applyBorder="1" applyAlignment="1">
      <alignment wrapText="1"/>
    </xf>
    <xf numFmtId="3" fontId="10" fillId="2" borderId="0" xfId="0" applyNumberFormat="1" applyFont="1" applyFill="1" applyBorder="1" applyAlignment="1">
      <alignment horizontal="right" wrapText="1"/>
    </xf>
    <xf numFmtId="0" fontId="9" fillId="5" borderId="0" xfId="0" applyFont="1" applyFill="1" applyBorder="1" applyAlignment="1">
      <alignment wrapText="1"/>
    </xf>
    <xf numFmtId="164" fontId="9" fillId="5" borderId="0" xfId="0" applyNumberFormat="1" applyFont="1" applyFill="1" applyBorder="1" applyAlignment="1">
      <alignment wrapText="1"/>
    </xf>
    <xf numFmtId="9" fontId="9" fillId="5" borderId="0" xfId="0" applyNumberFormat="1" applyFont="1" applyFill="1" applyBorder="1" applyAlignment="1">
      <alignment wrapText="1"/>
    </xf>
    <xf numFmtId="3" fontId="9" fillId="5" borderId="0" xfId="0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wrapText="1"/>
    </xf>
    <xf numFmtId="0" fontId="10" fillId="0" borderId="0" xfId="0" applyFont="1" applyAlignment="1"/>
    <xf numFmtId="0" fontId="9" fillId="4" borderId="2" xfId="0" applyFont="1" applyFill="1" applyBorder="1" applyAlignment="1">
      <alignment wrapText="1"/>
    </xf>
    <xf numFmtId="164" fontId="9" fillId="4" borderId="2" xfId="0" applyNumberFormat="1" applyFont="1" applyFill="1" applyBorder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164" fontId="11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0" fontId="10" fillId="0" borderId="0" xfId="0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0" fontId="11" fillId="0" borderId="0" xfId="0" quotePrefix="1" applyFont="1"/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10" fillId="0" borderId="4" xfId="0" quotePrefix="1" applyFont="1" applyBorder="1" applyAlignment="1">
      <alignment wrapText="1"/>
    </xf>
    <xf numFmtId="0" fontId="10" fillId="0" borderId="4" xfId="0" applyFont="1" applyBorder="1" applyAlignment="1">
      <alignment wrapText="1"/>
    </xf>
    <xf numFmtId="164" fontId="10" fillId="0" borderId="4" xfId="0" applyNumberFormat="1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0" fillId="0" borderId="5" xfId="0" applyFont="1" applyBorder="1" applyAlignment="1"/>
    <xf numFmtId="164" fontId="10" fillId="0" borderId="6" xfId="0" applyNumberFormat="1" applyFont="1" applyBorder="1" applyAlignment="1">
      <alignment wrapText="1"/>
    </xf>
    <xf numFmtId="0" fontId="10" fillId="0" borderId="7" xfId="0" applyFont="1" applyBorder="1" applyAlignment="1"/>
    <xf numFmtId="164" fontId="10" fillId="0" borderId="8" xfId="0" applyNumberFormat="1" applyFont="1" applyBorder="1" applyAlignment="1">
      <alignment wrapText="1"/>
    </xf>
    <xf numFmtId="0" fontId="9" fillId="0" borderId="5" xfId="0" applyFont="1" applyBorder="1" applyAlignment="1"/>
    <xf numFmtId="164" fontId="9" fillId="0" borderId="6" xfId="0" applyNumberFormat="1" applyFont="1" applyBorder="1" applyAlignment="1">
      <alignment wrapText="1"/>
    </xf>
    <xf numFmtId="0" fontId="10" fillId="0" borderId="7" xfId="0" applyFont="1" applyBorder="1"/>
    <xf numFmtId="0" fontId="9" fillId="0" borderId="7" xfId="0" applyFont="1" applyBorder="1" applyAlignment="1"/>
    <xf numFmtId="2" fontId="9" fillId="0" borderId="8" xfId="0" applyNumberFormat="1" applyFont="1" applyBorder="1" applyAlignment="1">
      <alignment wrapText="1"/>
    </xf>
    <xf numFmtId="0" fontId="9" fillId="3" borderId="7" xfId="0" applyFont="1" applyFill="1" applyBorder="1" applyAlignment="1"/>
    <xf numFmtId="0" fontId="10" fillId="3" borderId="0" xfId="0" applyFont="1" applyFill="1" applyBorder="1" applyAlignment="1">
      <alignment wrapText="1"/>
    </xf>
    <xf numFmtId="164" fontId="9" fillId="3" borderId="8" xfId="0" applyNumberFormat="1" applyFont="1" applyFill="1" applyBorder="1" applyAlignment="1">
      <alignment wrapText="1"/>
    </xf>
    <xf numFmtId="9" fontId="8" fillId="0" borderId="8" xfId="0" applyNumberFormat="1" applyFont="1" applyBorder="1" applyAlignment="1">
      <alignment wrapText="1"/>
    </xf>
    <xf numFmtId="0" fontId="9" fillId="4" borderId="9" xfId="0" applyFont="1" applyFill="1" applyBorder="1" applyAlignment="1"/>
    <xf numFmtId="0" fontId="9" fillId="4" borderId="10" xfId="0" applyFont="1" applyFill="1" applyBorder="1" applyAlignment="1">
      <alignment wrapText="1"/>
    </xf>
    <xf numFmtId="164" fontId="9" fillId="4" borderId="11" xfId="0" applyNumberFormat="1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9" fillId="0" borderId="12" xfId="0" applyFont="1" applyBorder="1"/>
    <xf numFmtId="0" fontId="13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3" fillId="4" borderId="15" xfId="0" applyFont="1" applyFill="1" applyBorder="1" applyAlignment="1"/>
    <xf numFmtId="0" fontId="7" fillId="4" borderId="16" xfId="0" applyFont="1" applyFill="1" applyBorder="1" applyAlignment="1">
      <alignment wrapText="1"/>
    </xf>
    <xf numFmtId="0" fontId="7" fillId="4" borderId="17" xfId="0" applyFont="1" applyFill="1" applyBorder="1" applyAlignment="1">
      <alignment wrapText="1"/>
    </xf>
    <xf numFmtId="0" fontId="15" fillId="0" borderId="0" xfId="1" applyFont="1"/>
    <xf numFmtId="0" fontId="3" fillId="0" borderId="0" xfId="1"/>
    <xf numFmtId="0" fontId="3" fillId="0" borderId="13" xfId="1" applyBorder="1"/>
    <xf numFmtId="0" fontId="3" fillId="0" borderId="0" xfId="1" applyBorder="1"/>
    <xf numFmtId="0" fontId="14" fillId="0" borderId="0" xfId="1" applyFont="1"/>
    <xf numFmtId="0" fontId="16" fillId="0" borderId="0" xfId="2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1" applyFont="1"/>
    <xf numFmtId="0" fontId="17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9" fontId="11" fillId="0" borderId="0" xfId="4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right" wrapText="1"/>
    </xf>
    <xf numFmtId="164" fontId="8" fillId="2" borderId="0" xfId="0" applyNumberFormat="1" applyFont="1" applyFill="1" applyBorder="1" applyAlignment="1">
      <alignment horizontal="right" wrapText="1"/>
    </xf>
    <xf numFmtId="9" fontId="8" fillId="2" borderId="0" xfId="0" applyNumberFormat="1" applyFont="1" applyFill="1" applyBorder="1" applyAlignment="1">
      <alignment horizontal="right" wrapText="1"/>
    </xf>
    <xf numFmtId="3" fontId="10" fillId="0" borderId="0" xfId="0" applyNumberFormat="1" applyFont="1" applyBorder="1" applyAlignment="1">
      <alignment wrapText="1"/>
    </xf>
  </cellXfs>
  <cellStyles count="5">
    <cellStyle name="Followed Hyperlink" xfId="3" builtinId="9" hidden="1"/>
    <cellStyle name="Hyperlink" xfId="2" builtinId="8"/>
    <cellStyle name="Normal" xfId="0" builtinId="0"/>
    <cellStyle name="Normal 2" xfId="1"/>
    <cellStyle name="Percent" xfId="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11</xdr:row>
      <xdr:rowOff>38100</xdr:rowOff>
    </xdr:from>
    <xdr:to>
      <xdr:col>7</xdr:col>
      <xdr:colOff>76200</xdr:colOff>
      <xdr:row>25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7300" y="2171700"/>
          <a:ext cx="1828800" cy="27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11</xdr:row>
      <xdr:rowOff>0</xdr:rowOff>
    </xdr:from>
    <xdr:to>
      <xdr:col>3</xdr:col>
      <xdr:colOff>178490</xdr:colOff>
      <xdr:row>25</xdr:row>
      <xdr:rowOff>76200</xdr:rowOff>
    </xdr:to>
    <xdr:pic>
      <xdr:nvPicPr>
        <xdr:cNvPr id="4" name="Picture 3" descr="2014_Headshot_Oscia_cropped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1" y="2133600"/>
          <a:ext cx="1829489" cy="274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azon.com/gp/product/141958331X/ref=as_li_tl?ie=UTF8&amp;camp=1789&amp;creative=390957&amp;creativeASIN=141958331X&amp;linkCode=as2&amp;tag=boiledarchit-20&amp;linkId=ZUOVK2B6JFIZGEGG" TargetMode="External"/><Relationship Id="rId4" Type="http://schemas.openxmlformats.org/officeDocument/2006/relationships/hyperlink" Target="http://www.amazon.com/Owners-Starting-Integrated-Building-Projects-ebook/dp/B00MDXZWDC/ref=sr_1_1?ie=UTF8&amp;qid=1413306707&amp;sr=8-1&amp;keywords=oscia+wilson" TargetMode="External"/><Relationship Id="rId5" Type="http://schemas.openxmlformats.org/officeDocument/2006/relationships/drawing" Target="../drawings/drawing1.xml"/><Relationship Id="rId1" Type="http://schemas.openxmlformats.org/officeDocument/2006/relationships/hyperlink" Target="mailto:oscia.wilson@boiledarchitecture.com" TargetMode="External"/><Relationship Id="rId2" Type="http://schemas.openxmlformats.org/officeDocument/2006/relationships/hyperlink" Target="http://boiledarchitectu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workbookViewId="0">
      <selection activeCell="H28" sqref="H28"/>
    </sheetView>
  </sheetViews>
  <sheetFormatPr baseColWidth="10" defaultRowHeight="15" x14ac:dyDescent="0"/>
  <cols>
    <col min="1" max="1" width="7.83203125" style="115" customWidth="1"/>
    <col min="2" max="16384" width="10.83203125" style="115"/>
  </cols>
  <sheetData>
    <row r="2" spans="2:9" ht="18">
      <c r="B2" s="114" t="s">
        <v>42</v>
      </c>
    </row>
    <row r="3" spans="2:9">
      <c r="B3" s="122" t="s">
        <v>53</v>
      </c>
    </row>
    <row r="5" spans="2:9">
      <c r="B5" s="115" t="s">
        <v>43</v>
      </c>
    </row>
    <row r="6" spans="2:9">
      <c r="B6" s="115" t="s">
        <v>44</v>
      </c>
    </row>
    <row r="8" spans="2:9">
      <c r="B8" s="115" t="s">
        <v>45</v>
      </c>
    </row>
    <row r="9" spans="2:9">
      <c r="B9" s="116"/>
      <c r="C9" s="116"/>
      <c r="D9" s="116"/>
      <c r="E9" s="116"/>
      <c r="F9" s="116"/>
      <c r="G9" s="116"/>
      <c r="H9" s="116"/>
      <c r="I9" s="116"/>
    </row>
    <row r="10" spans="2:9">
      <c r="B10" s="117"/>
      <c r="C10" s="117"/>
      <c r="D10" s="117"/>
      <c r="E10" s="117"/>
      <c r="F10" s="117"/>
      <c r="G10" s="117"/>
      <c r="H10" s="117"/>
      <c r="I10" s="117"/>
    </row>
    <row r="11" spans="2:9">
      <c r="B11" s="115" t="s">
        <v>46</v>
      </c>
      <c r="F11" s="115" t="s">
        <v>47</v>
      </c>
    </row>
    <row r="28" spans="2:6">
      <c r="B28" s="118" t="s">
        <v>48</v>
      </c>
      <c r="C28" s="118"/>
      <c r="F28" s="119" t="s">
        <v>49</v>
      </c>
    </row>
    <row r="29" spans="2:6">
      <c r="B29" s="119" t="s">
        <v>50</v>
      </c>
    </row>
    <row r="30" spans="2:6">
      <c r="B30" s="119" t="s">
        <v>51</v>
      </c>
    </row>
    <row r="31" spans="2:6">
      <c r="B31" s="119" t="s">
        <v>52</v>
      </c>
    </row>
  </sheetData>
  <hyperlinks>
    <hyperlink ref="B30" r:id="rId1"/>
    <hyperlink ref="B29" r:id="rId2"/>
    <hyperlink ref="F28" r:id="rId3"/>
    <hyperlink ref="B31" r:id="rId4"/>
  </hyperlinks>
  <pageMargins left="0.75" right="0.75" top="1" bottom="1" header="0.5" footer="0.5"/>
  <pageSetup orientation="portrait" horizontalDpi="4294967292" verticalDpi="4294967292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showGridLines="0" tabSelected="1" workbookViewId="0">
      <selection activeCell="E8" sqref="E8"/>
    </sheetView>
  </sheetViews>
  <sheetFormatPr baseColWidth="10" defaultColWidth="14.5" defaultRowHeight="12.75" customHeight="1" x14ac:dyDescent="0"/>
  <cols>
    <col min="1" max="1" width="6.1640625" style="121" customWidth="1"/>
    <col min="2" max="2" width="38.5" style="121" customWidth="1"/>
    <col min="3" max="3" width="13.83203125" style="121" customWidth="1"/>
    <col min="4" max="4" width="12.1640625" style="121" customWidth="1"/>
    <col min="5" max="5" width="10.33203125" style="121" bestFit="1" customWidth="1"/>
    <col min="6" max="6" width="9.33203125" style="121" customWidth="1"/>
    <col min="7" max="7" width="15.6640625" style="121" customWidth="1"/>
    <col min="8" max="8" width="10.33203125" style="121" customWidth="1"/>
    <col min="9" max="9" width="14.83203125" style="121" customWidth="1"/>
    <col min="10" max="14" width="17.33203125" style="121" customWidth="1"/>
    <col min="15" max="16384" width="14.5" style="121"/>
  </cols>
  <sheetData>
    <row r="2" spans="1:9" ht="24" customHeight="1">
      <c r="A2" s="120"/>
      <c r="B2" s="127" t="s">
        <v>37</v>
      </c>
      <c r="C2" s="128"/>
      <c r="D2" s="128"/>
      <c r="I2" s="6"/>
    </row>
    <row r="3" spans="1:9" ht="17">
      <c r="A3" s="120"/>
      <c r="B3" s="120"/>
      <c r="I3" s="6"/>
    </row>
    <row r="4" spans="1:9" ht="17">
      <c r="A4" s="120"/>
      <c r="B4" s="123" t="s">
        <v>54</v>
      </c>
      <c r="I4" s="6"/>
    </row>
    <row r="5" spans="1:9" ht="36">
      <c r="G5" s="125" t="s">
        <v>59</v>
      </c>
      <c r="I5" s="6"/>
    </row>
    <row r="6" spans="1:9" ht="15">
      <c r="A6" s="1"/>
      <c r="B6" s="9" t="s">
        <v>0</v>
      </c>
      <c r="C6" s="10"/>
      <c r="D6" s="10"/>
      <c r="E6" s="10"/>
      <c r="F6" s="11"/>
      <c r="G6" s="11"/>
      <c r="H6" s="10"/>
    </row>
    <row r="7" spans="1:9" ht="30">
      <c r="A7" s="2"/>
      <c r="B7" s="12"/>
      <c r="C7" s="13" t="s">
        <v>58</v>
      </c>
      <c r="D7" s="13" t="s">
        <v>55</v>
      </c>
      <c r="E7" s="13" t="s">
        <v>63</v>
      </c>
      <c r="F7" s="13" t="s">
        <v>2</v>
      </c>
      <c r="G7" s="13" t="s">
        <v>57</v>
      </c>
      <c r="H7" s="14" t="s">
        <v>1</v>
      </c>
      <c r="I7" s="85"/>
    </row>
    <row r="8" spans="1:9" ht="15">
      <c r="A8" s="2"/>
      <c r="B8" s="15" t="s">
        <v>3</v>
      </c>
      <c r="C8" s="16"/>
      <c r="D8" s="16"/>
      <c r="E8" s="16"/>
      <c r="F8" s="17"/>
      <c r="G8" s="18"/>
      <c r="H8" s="19"/>
      <c r="I8" s="86"/>
    </row>
    <row r="9" spans="1:9" ht="15">
      <c r="A9" s="3"/>
      <c r="B9" s="21" t="s">
        <v>23</v>
      </c>
      <c r="C9" s="22">
        <v>1</v>
      </c>
      <c r="D9" s="22">
        <v>1</v>
      </c>
      <c r="E9" s="23">
        <v>85000</v>
      </c>
      <c r="F9" s="23">
        <v>150</v>
      </c>
      <c r="G9" s="24">
        <v>0.1</v>
      </c>
      <c r="H9" s="25">
        <f>G9*2080*C9</f>
        <v>208</v>
      </c>
      <c r="I9" s="87"/>
    </row>
    <row r="10" spans="1:9" s="124" customFormat="1" ht="15">
      <c r="A10" s="3"/>
      <c r="B10" s="129" t="s">
        <v>61</v>
      </c>
      <c r="C10" s="130">
        <v>0.5</v>
      </c>
      <c r="D10" s="130">
        <v>1</v>
      </c>
      <c r="E10" s="131">
        <v>40000</v>
      </c>
      <c r="F10" s="131">
        <v>145</v>
      </c>
      <c r="G10" s="132">
        <v>0.8</v>
      </c>
      <c r="H10" s="133">
        <f t="shared" ref="H10:H11" si="0">G10*2080*C10</f>
        <v>832</v>
      </c>
      <c r="I10" s="87"/>
    </row>
    <row r="11" spans="1:9" s="124" customFormat="1" ht="15">
      <c r="A11" s="3"/>
      <c r="B11" s="129" t="s">
        <v>62</v>
      </c>
      <c r="C11" s="130">
        <v>0.5</v>
      </c>
      <c r="D11" s="130">
        <v>1</v>
      </c>
      <c r="E11" s="131">
        <v>40000</v>
      </c>
      <c r="F11" s="131">
        <v>145</v>
      </c>
      <c r="G11" s="132">
        <v>0.8</v>
      </c>
      <c r="H11" s="133">
        <f t="shared" si="0"/>
        <v>832</v>
      </c>
      <c r="I11" s="87"/>
    </row>
    <row r="12" spans="1:9" ht="15">
      <c r="A12" s="6"/>
      <c r="B12" s="34"/>
      <c r="C12" s="35"/>
      <c r="D12" s="35"/>
      <c r="E12" s="36">
        <f>SUM(E9:E11)</f>
        <v>165000</v>
      </c>
      <c r="F12" s="37"/>
      <c r="G12" s="38"/>
      <c r="H12" s="25">
        <f>SUM(H9:H11)</f>
        <v>1872</v>
      </c>
      <c r="I12" s="88"/>
    </row>
    <row r="13" spans="1:9" ht="15">
      <c r="A13" s="6"/>
      <c r="B13" s="39"/>
      <c r="C13" s="27"/>
      <c r="D13" s="27"/>
      <c r="E13" s="28"/>
      <c r="F13" s="40"/>
      <c r="G13" s="41"/>
      <c r="H13" s="29"/>
      <c r="I13" s="88"/>
    </row>
    <row r="14" spans="1:9" ht="15">
      <c r="A14" s="4"/>
      <c r="B14" s="20" t="s">
        <v>5</v>
      </c>
      <c r="C14" s="42"/>
      <c r="D14" s="42"/>
      <c r="E14" s="43"/>
      <c r="F14" s="44"/>
      <c r="G14" s="45"/>
      <c r="H14" s="46"/>
      <c r="I14" s="88"/>
    </row>
    <row r="15" spans="1:9" ht="15">
      <c r="A15" s="6"/>
      <c r="B15" s="34" t="s">
        <v>4</v>
      </c>
      <c r="C15" s="47">
        <v>0.75</v>
      </c>
      <c r="D15" s="48">
        <f t="shared" ref="D15:D17" si="1">C15*2080</f>
        <v>1560</v>
      </c>
      <c r="E15" s="49">
        <v>55</v>
      </c>
      <c r="F15" s="37">
        <v>140</v>
      </c>
      <c r="G15" s="38">
        <v>0.8</v>
      </c>
      <c r="H15" s="25">
        <f t="shared" ref="H15:H17" si="2">D15*G15</f>
        <v>1248</v>
      </c>
      <c r="I15" s="88"/>
    </row>
    <row r="16" spans="1:9" ht="15">
      <c r="A16" s="6"/>
      <c r="B16" s="39" t="s">
        <v>24</v>
      </c>
      <c r="C16" s="50">
        <v>0.75</v>
      </c>
      <c r="D16" s="51">
        <f t="shared" si="1"/>
        <v>1560</v>
      </c>
      <c r="E16" s="52">
        <v>45</v>
      </c>
      <c r="F16" s="40">
        <v>95</v>
      </c>
      <c r="G16" s="41">
        <v>0.9</v>
      </c>
      <c r="H16" s="29">
        <f t="shared" si="2"/>
        <v>1404</v>
      </c>
      <c r="I16" s="88"/>
    </row>
    <row r="17" spans="1:9" ht="15">
      <c r="A17" s="6"/>
      <c r="B17" s="30" t="s">
        <v>25</v>
      </c>
      <c r="C17" s="53">
        <v>0.5</v>
      </c>
      <c r="D17" s="51">
        <f t="shared" si="1"/>
        <v>1040</v>
      </c>
      <c r="E17" s="54">
        <v>25</v>
      </c>
      <c r="F17" s="31">
        <v>75</v>
      </c>
      <c r="G17" s="32">
        <v>0.1</v>
      </c>
      <c r="H17" s="33">
        <f t="shared" si="2"/>
        <v>104</v>
      </c>
      <c r="I17" s="88"/>
    </row>
    <row r="18" spans="1:9" ht="15">
      <c r="A18" s="6"/>
      <c r="B18" s="34"/>
      <c r="C18" s="34"/>
      <c r="D18" s="34">
        <f>SUM(D15:D17)</f>
        <v>4160</v>
      </c>
      <c r="E18" s="26">
        <f>SUMPRODUCT(D15:D17*E15:E17)</f>
        <v>182000</v>
      </c>
      <c r="F18" s="55"/>
      <c r="G18" s="55"/>
      <c r="H18" s="56">
        <f>SUM(H15:H17)</f>
        <v>2756</v>
      </c>
      <c r="I18" s="88"/>
    </row>
    <row r="19" spans="1:9" ht="15">
      <c r="A19" s="6"/>
      <c r="B19" s="57"/>
      <c r="C19" s="57"/>
      <c r="D19" s="57"/>
      <c r="E19" s="58"/>
      <c r="F19" s="59"/>
      <c r="G19" s="59"/>
      <c r="H19" s="60"/>
      <c r="I19" s="88"/>
    </row>
    <row r="20" spans="1:9" ht="15">
      <c r="A20" s="6"/>
      <c r="B20" s="61" t="s">
        <v>22</v>
      </c>
      <c r="C20" s="61"/>
      <c r="D20" s="61"/>
      <c r="E20" s="62"/>
      <c r="F20" s="63"/>
      <c r="G20" s="63"/>
      <c r="H20" s="64">
        <f>H12+H18</f>
        <v>4628</v>
      </c>
      <c r="I20" s="88"/>
    </row>
    <row r="21" spans="1:9" ht="16" thickBot="1">
      <c r="B21" s="18"/>
      <c r="C21" s="18"/>
      <c r="D21" s="18"/>
      <c r="E21" s="39"/>
      <c r="F21" s="39"/>
      <c r="G21" s="39"/>
      <c r="H21" s="39"/>
      <c r="I21" s="39"/>
    </row>
    <row r="22" spans="1:9" ht="15">
      <c r="A22" s="4"/>
      <c r="B22" s="65" t="s">
        <v>6</v>
      </c>
      <c r="C22" s="65"/>
      <c r="D22" s="65"/>
      <c r="E22" s="39"/>
      <c r="F22" s="111" t="s">
        <v>38</v>
      </c>
      <c r="G22" s="112"/>
      <c r="H22" s="113"/>
      <c r="I22" s="39"/>
    </row>
    <row r="23" spans="1:9" ht="15">
      <c r="A23" s="6"/>
      <c r="B23" s="34" t="s">
        <v>60</v>
      </c>
      <c r="C23" s="23"/>
      <c r="D23" s="36">
        <f>((SUMPRODUCT(F9:F11,H9:H11)+(SUMPRODUCT(F15:F17,H15:H17)))/H20)</f>
        <v>127.13483146067416</v>
      </c>
      <c r="E23" s="66"/>
      <c r="F23" s="110"/>
      <c r="G23" s="84"/>
      <c r="H23" s="109"/>
      <c r="I23" s="39"/>
    </row>
    <row r="24" spans="1:9" ht="15">
      <c r="A24" s="5"/>
      <c r="B24" s="19" t="s">
        <v>7</v>
      </c>
      <c r="C24" s="33"/>
      <c r="D24" s="33">
        <f>H20</f>
        <v>4628</v>
      </c>
      <c r="E24" s="18"/>
      <c r="F24" s="96" t="s">
        <v>39</v>
      </c>
      <c r="G24" s="84"/>
      <c r="H24" s="109"/>
      <c r="I24" s="39"/>
    </row>
    <row r="25" spans="1:9" ht="15">
      <c r="A25" s="7"/>
      <c r="B25" s="67" t="s">
        <v>8</v>
      </c>
      <c r="C25" s="68"/>
      <c r="D25" s="68">
        <f>D23*D24</f>
        <v>588380</v>
      </c>
      <c r="E25" s="69"/>
      <c r="F25" s="89" t="str">
        <f>B9</f>
        <v>You</v>
      </c>
      <c r="G25" s="77"/>
      <c r="H25" s="90">
        <f>C29*((1-G9)*E9)</f>
        <v>99450</v>
      </c>
      <c r="I25" s="39"/>
    </row>
    <row r="26" spans="1:9" ht="15">
      <c r="B26" s="18"/>
      <c r="C26" s="18"/>
      <c r="D26" s="18"/>
      <c r="E26" s="18"/>
      <c r="F26" s="91" t="str">
        <f>B15</f>
        <v>Architect</v>
      </c>
      <c r="G26" s="83"/>
      <c r="H26" s="92">
        <f>(D15*E15)*(1-G15)</f>
        <v>17159.999999999996</v>
      </c>
      <c r="I26" s="39"/>
    </row>
    <row r="27" spans="1:9" ht="15" customHeight="1">
      <c r="A27" s="7"/>
      <c r="B27" s="10" t="s">
        <v>9</v>
      </c>
      <c r="C27" s="10"/>
      <c r="D27" s="10"/>
      <c r="E27" s="73"/>
      <c r="F27" s="91" t="str">
        <f>B16</f>
        <v>Drafter</v>
      </c>
      <c r="G27" s="83"/>
      <c r="H27" s="92">
        <f>(D16*E16)*(1-G16)</f>
        <v>7019.9999999999982</v>
      </c>
      <c r="I27" s="39"/>
    </row>
    <row r="28" spans="1:9" ht="15" customHeight="1">
      <c r="A28" s="5"/>
      <c r="B28" s="70" t="s">
        <v>28</v>
      </c>
      <c r="C28" s="71">
        <f>E12</f>
        <v>165000</v>
      </c>
      <c r="D28" s="72"/>
      <c r="E28" s="84"/>
      <c r="F28" s="91" t="str">
        <f>B17</f>
        <v>Admin assistant</v>
      </c>
      <c r="G28" s="83"/>
      <c r="H28" s="92">
        <f>(D17*E17)*(1-G17)</f>
        <v>23400</v>
      </c>
      <c r="I28" s="39"/>
    </row>
    <row r="29" spans="1:9" ht="15" customHeight="1">
      <c r="A29" s="5"/>
      <c r="B29" s="73" t="s">
        <v>26</v>
      </c>
      <c r="C29" s="74">
        <v>1.3</v>
      </c>
      <c r="D29" s="75"/>
      <c r="F29" s="91" t="s">
        <v>13</v>
      </c>
      <c r="G29" s="83"/>
      <c r="H29" s="92">
        <f>SUM(D32:D39)</f>
        <v>43500</v>
      </c>
      <c r="I29" s="39"/>
    </row>
    <row r="30" spans="1:9" ht="15" customHeight="1">
      <c r="A30" s="5"/>
      <c r="B30" s="80" t="s">
        <v>27</v>
      </c>
      <c r="C30" s="81"/>
      <c r="D30" s="82">
        <f>C28*C29</f>
        <v>214500</v>
      </c>
      <c r="F30" s="93" t="s">
        <v>16</v>
      </c>
      <c r="G30" s="77"/>
      <c r="H30" s="94">
        <f>SUM(H25:H29)</f>
        <v>190530</v>
      </c>
      <c r="I30" s="39"/>
    </row>
    <row r="31" spans="1:9" ht="15" customHeight="1">
      <c r="A31" s="5"/>
      <c r="B31" s="76" t="s">
        <v>29</v>
      </c>
      <c r="C31" s="73"/>
      <c r="D31" s="75">
        <f>E18</f>
        <v>182000</v>
      </c>
      <c r="F31" s="110"/>
      <c r="G31" s="84"/>
      <c r="H31" s="109"/>
      <c r="I31" s="39"/>
    </row>
    <row r="32" spans="1:9" ht="15" customHeight="1">
      <c r="A32" s="5"/>
      <c r="B32" s="76" t="s">
        <v>10</v>
      </c>
      <c r="C32" s="73"/>
      <c r="D32" s="8">
        <v>12000</v>
      </c>
      <c r="F32" s="106" t="s">
        <v>40</v>
      </c>
      <c r="G32" s="107"/>
      <c r="H32" s="108"/>
      <c r="I32" s="39"/>
    </row>
    <row r="33" spans="1:9" ht="15" customHeight="1">
      <c r="A33" s="5"/>
      <c r="B33" s="76" t="s">
        <v>34</v>
      </c>
      <c r="C33" s="73"/>
      <c r="D33" s="8">
        <v>8000</v>
      </c>
      <c r="F33" s="91" t="str">
        <f>B9</f>
        <v>You</v>
      </c>
      <c r="G33" s="83"/>
      <c r="H33" s="92">
        <f>(E9*G9)*C29</f>
        <v>11050</v>
      </c>
      <c r="I33" s="39"/>
    </row>
    <row r="34" spans="1:9" ht="15" customHeight="1">
      <c r="A34" s="5"/>
      <c r="B34" s="76" t="s">
        <v>30</v>
      </c>
      <c r="C34" s="73"/>
      <c r="D34" s="8">
        <v>2500</v>
      </c>
      <c r="F34" s="91" t="str">
        <f>B15</f>
        <v>Architect</v>
      </c>
      <c r="G34" s="83"/>
      <c r="H34" s="92">
        <f>D15*E15*G15</f>
        <v>68640</v>
      </c>
      <c r="I34" s="39"/>
    </row>
    <row r="35" spans="1:9" ht="15" customHeight="1">
      <c r="A35" s="5"/>
      <c r="B35" s="76" t="s">
        <v>31</v>
      </c>
      <c r="C35" s="73"/>
      <c r="D35" s="8">
        <v>5000</v>
      </c>
      <c r="F35" s="91" t="str">
        <f>B16</f>
        <v>Drafter</v>
      </c>
      <c r="G35" s="83"/>
      <c r="H35" s="92">
        <f>D16*E16*G16</f>
        <v>63180</v>
      </c>
      <c r="I35" s="39"/>
    </row>
    <row r="36" spans="1:9" ht="15" customHeight="1">
      <c r="A36" s="5"/>
      <c r="B36" s="76" t="s">
        <v>36</v>
      </c>
      <c r="C36" s="73"/>
      <c r="D36" s="8">
        <v>2000</v>
      </c>
      <c r="F36" s="91" t="str">
        <f>B17</f>
        <v>Admin assistant</v>
      </c>
      <c r="G36" s="83"/>
      <c r="H36" s="92">
        <f>D17*E17*G17</f>
        <v>2600</v>
      </c>
      <c r="I36" s="39"/>
    </row>
    <row r="37" spans="1:9" ht="15" customHeight="1">
      <c r="A37" s="5"/>
      <c r="B37" s="76" t="s">
        <v>35</v>
      </c>
      <c r="C37" s="73"/>
      <c r="D37" s="8">
        <v>2000</v>
      </c>
      <c r="F37" s="93" t="s">
        <v>56</v>
      </c>
      <c r="G37" s="77"/>
      <c r="H37" s="94">
        <f>SUM(H33:H36)</f>
        <v>145470</v>
      </c>
      <c r="I37" s="39"/>
    </row>
    <row r="38" spans="1:9" ht="15" customHeight="1">
      <c r="A38" s="5"/>
      <c r="B38" s="76" t="s">
        <v>32</v>
      </c>
      <c r="C38" s="73"/>
      <c r="D38" s="8">
        <v>6000</v>
      </c>
      <c r="F38" s="95"/>
      <c r="G38" s="83"/>
      <c r="H38" s="109"/>
      <c r="I38" s="39"/>
    </row>
    <row r="39" spans="1:9" ht="15">
      <c r="A39" s="5"/>
      <c r="B39" s="76" t="s">
        <v>33</v>
      </c>
      <c r="C39" s="19"/>
      <c r="D39" s="8">
        <v>6000</v>
      </c>
      <c r="F39" s="96" t="s">
        <v>17</v>
      </c>
      <c r="G39" s="83"/>
      <c r="H39" s="97">
        <f>H30/H37</f>
        <v>1.309754588574964</v>
      </c>
      <c r="I39" s="39"/>
    </row>
    <row r="40" spans="1:9" ht="15">
      <c r="A40" s="7"/>
      <c r="B40" s="67" t="s">
        <v>11</v>
      </c>
      <c r="C40" s="67"/>
      <c r="D40" s="68">
        <f>SUM(D30:D39)</f>
        <v>440000</v>
      </c>
      <c r="F40" s="96" t="s">
        <v>41</v>
      </c>
      <c r="G40" s="105"/>
      <c r="H40" s="97">
        <f>H39+1</f>
        <v>2.3097545885749637</v>
      </c>
      <c r="I40" s="39"/>
    </row>
    <row r="41" spans="1:9" ht="15">
      <c r="B41" s="18"/>
      <c r="C41" s="18"/>
      <c r="D41" s="18"/>
      <c r="F41" s="110"/>
      <c r="G41" s="84"/>
      <c r="H41" s="109"/>
      <c r="I41" s="39"/>
    </row>
    <row r="42" spans="1:9" ht="15">
      <c r="A42" s="7"/>
      <c r="B42" s="10" t="s">
        <v>12</v>
      </c>
      <c r="C42" s="10"/>
      <c r="D42" s="10"/>
      <c r="F42" s="91" t="s">
        <v>18</v>
      </c>
      <c r="G42" s="83"/>
      <c r="H42" s="92">
        <f>H37/D24</f>
        <v>31.432584269662922</v>
      </c>
      <c r="I42" s="39"/>
    </row>
    <row r="43" spans="1:9" ht="15">
      <c r="A43" s="5"/>
      <c r="B43" s="77" t="s">
        <v>6</v>
      </c>
      <c r="C43" s="77"/>
      <c r="D43" s="78">
        <f>D25</f>
        <v>588380</v>
      </c>
      <c r="F43" s="98" t="s">
        <v>19</v>
      </c>
      <c r="G43" s="99"/>
      <c r="H43" s="100">
        <f>H40*H42</f>
        <v>72.601555747623152</v>
      </c>
      <c r="I43" s="39"/>
    </row>
    <row r="44" spans="1:9" ht="15">
      <c r="A44" s="5"/>
      <c r="B44" s="19" t="s">
        <v>14</v>
      </c>
      <c r="C44" s="19"/>
      <c r="D44" s="79">
        <f>-D40</f>
        <v>-440000</v>
      </c>
      <c r="F44" s="91" t="s">
        <v>20</v>
      </c>
      <c r="G44" s="83"/>
      <c r="H44" s="101">
        <v>0.2</v>
      </c>
      <c r="I44" s="39"/>
    </row>
    <row r="45" spans="1:9" ht="16" thickBot="1">
      <c r="A45" s="5"/>
      <c r="B45" s="67" t="s">
        <v>15</v>
      </c>
      <c r="C45" s="67"/>
      <c r="D45" s="68">
        <f>SUM(D43:D44)</f>
        <v>148380</v>
      </c>
      <c r="F45" s="102" t="s">
        <v>21</v>
      </c>
      <c r="G45" s="103"/>
      <c r="H45" s="104">
        <f>H43/(1-H44)</f>
        <v>90.751944684528937</v>
      </c>
      <c r="I45" s="39"/>
    </row>
    <row r="46" spans="1:9" ht="15">
      <c r="B46" s="18"/>
      <c r="C46" s="18"/>
      <c r="D46" s="126">
        <f>D45/D25</f>
        <v>0.25218396274516469</v>
      </c>
      <c r="E46" s="18"/>
      <c r="F46" s="18"/>
      <c r="I46" s="39"/>
    </row>
    <row r="47" spans="1:9" ht="15">
      <c r="B47" s="18"/>
      <c r="C47" s="18"/>
      <c r="D47" s="18"/>
      <c r="E47" s="18"/>
      <c r="F47" s="18"/>
      <c r="I47" s="39"/>
    </row>
    <row r="48" spans="1:9" ht="15">
      <c r="E48" s="18"/>
      <c r="F48" s="18"/>
      <c r="I48" s="39"/>
    </row>
    <row r="49" spans="5:9" ht="15">
      <c r="E49" s="18"/>
      <c r="F49" s="18"/>
      <c r="I49" s="39"/>
    </row>
    <row r="50" spans="5:9" ht="15">
      <c r="E50" s="18"/>
      <c r="F50" s="18"/>
      <c r="I50" s="39"/>
    </row>
    <row r="51" spans="5:9" ht="15">
      <c r="E51" s="18"/>
      <c r="F51" s="18"/>
      <c r="I51" s="39"/>
    </row>
    <row r="52" spans="5:9" ht="15">
      <c r="E52" s="18"/>
      <c r="F52" s="18"/>
      <c r="I52" s="39"/>
    </row>
    <row r="53" spans="5:9" ht="15">
      <c r="E53" s="18"/>
      <c r="F53" s="18"/>
      <c r="I53" s="39"/>
    </row>
    <row r="54" spans="5:9" ht="15">
      <c r="E54" s="18"/>
      <c r="F54" s="18"/>
      <c r="I54" s="39"/>
    </row>
    <row r="55" spans="5:9" ht="15">
      <c r="E55" s="18"/>
      <c r="F55" s="18"/>
      <c r="I55" s="39"/>
    </row>
    <row r="56" spans="5:9" ht="15">
      <c r="E56" s="18"/>
      <c r="F56" s="18"/>
      <c r="I56" s="39"/>
    </row>
    <row r="57" spans="5:9" ht="15">
      <c r="E57" s="18"/>
      <c r="F57" s="18"/>
      <c r="I57" s="39"/>
    </row>
    <row r="58" spans="5:9" ht="15">
      <c r="E58" s="18"/>
      <c r="F58" s="18"/>
      <c r="I58" s="39"/>
    </row>
    <row r="59" spans="5:9" ht="15">
      <c r="E59" s="18"/>
      <c r="F59" s="18"/>
      <c r="I59" s="39"/>
    </row>
    <row r="60" spans="5:9" ht="15">
      <c r="E60" s="18"/>
      <c r="F60" s="18"/>
      <c r="I60" s="39"/>
    </row>
    <row r="61" spans="5:9" ht="15">
      <c r="E61" s="18"/>
      <c r="F61" s="18"/>
      <c r="I61" s="39"/>
    </row>
    <row r="62" spans="5:9" ht="15">
      <c r="E62" s="18"/>
      <c r="F62" s="18"/>
      <c r="I62" s="39"/>
    </row>
    <row r="63" spans="5:9" ht="15">
      <c r="E63" s="18"/>
      <c r="F63" s="18"/>
      <c r="I63" s="39"/>
    </row>
    <row r="64" spans="5:9" ht="15">
      <c r="E64" s="18"/>
      <c r="F64" s="18"/>
      <c r="I64" s="39"/>
    </row>
    <row r="65" spans="2:9" ht="15">
      <c r="E65" s="18"/>
      <c r="F65" s="18"/>
      <c r="I65" s="39"/>
    </row>
    <row r="66" spans="2:9" ht="15">
      <c r="E66" s="18"/>
      <c r="F66" s="18"/>
      <c r="G66" s="18"/>
      <c r="H66" s="18"/>
      <c r="I66" s="39"/>
    </row>
    <row r="67" spans="2:9" ht="15">
      <c r="B67" s="18"/>
      <c r="C67" s="18"/>
      <c r="D67" s="18"/>
      <c r="E67" s="18"/>
      <c r="F67" s="18"/>
      <c r="G67" s="18"/>
      <c r="H67" s="18"/>
      <c r="I67" s="39"/>
    </row>
    <row r="68" spans="2:9" ht="12">
      <c r="I68" s="6"/>
    </row>
    <row r="69" spans="2:9" ht="12">
      <c r="I69" s="6"/>
    </row>
    <row r="70" spans="2:9" ht="12">
      <c r="I70" s="6"/>
    </row>
    <row r="71" spans="2:9" ht="12">
      <c r="I71" s="6"/>
    </row>
    <row r="72" spans="2:9" ht="12">
      <c r="I72" s="6"/>
    </row>
    <row r="73" spans="2:9" ht="12">
      <c r="I73" s="6"/>
    </row>
    <row r="74" spans="2:9" ht="12">
      <c r="I74" s="6"/>
    </row>
    <row r="75" spans="2:9" ht="12">
      <c r="I75" s="6"/>
    </row>
    <row r="76" spans="2:9" ht="12">
      <c r="I76" s="6"/>
    </row>
    <row r="77" spans="2:9" ht="12">
      <c r="I77" s="6"/>
    </row>
    <row r="78" spans="2:9" ht="12">
      <c r="I78" s="6"/>
    </row>
    <row r="79" spans="2:9" ht="12">
      <c r="I79" s="6"/>
    </row>
    <row r="80" spans="2:9" ht="12">
      <c r="I80" s="6"/>
    </row>
    <row r="81" spans="9:9" ht="12">
      <c r="I81" s="6"/>
    </row>
    <row r="82" spans="9:9" ht="12">
      <c r="I82" s="6"/>
    </row>
    <row r="83" spans="9:9" ht="12">
      <c r="I83" s="6"/>
    </row>
    <row r="84" spans="9:9" ht="12">
      <c r="I84" s="6"/>
    </row>
    <row r="85" spans="9:9" ht="12">
      <c r="I85" s="6"/>
    </row>
    <row r="86" spans="9:9" ht="12">
      <c r="I86" s="6"/>
    </row>
    <row r="87" spans="9:9" ht="12">
      <c r="I87" s="6"/>
    </row>
    <row r="88" spans="9:9" ht="12">
      <c r="I88" s="6"/>
    </row>
    <row r="89" spans="9:9" ht="12">
      <c r="I89" s="6"/>
    </row>
    <row r="90" spans="9:9" ht="12">
      <c r="I90" s="6"/>
    </row>
    <row r="91" spans="9:9" ht="12">
      <c r="I91" s="6"/>
    </row>
    <row r="92" spans="9:9" ht="12">
      <c r="I92" s="6"/>
    </row>
    <row r="93" spans="9:9" ht="12">
      <c r="I93" s="6"/>
    </row>
    <row r="94" spans="9:9" ht="12">
      <c r="I94" s="6"/>
    </row>
    <row r="95" spans="9:9" ht="12">
      <c r="I95" s="6"/>
    </row>
    <row r="96" spans="9:9" ht="12">
      <c r="I96" s="6"/>
    </row>
    <row r="97" spans="9:9" ht="12">
      <c r="I97" s="6"/>
    </row>
    <row r="98" spans="9:9" ht="12">
      <c r="I98" s="6"/>
    </row>
    <row r="99" spans="9:9" ht="12">
      <c r="I99" s="6"/>
    </row>
    <row r="100" spans="9:9" ht="12">
      <c r="I100" s="6"/>
    </row>
    <row r="101" spans="9:9" ht="12">
      <c r="I101" s="6"/>
    </row>
    <row r="102" spans="9:9" ht="12">
      <c r="I102" s="6"/>
    </row>
    <row r="103" spans="9:9" ht="12">
      <c r="I103" s="6"/>
    </row>
    <row r="104" spans="9:9" ht="12">
      <c r="I104" s="6"/>
    </row>
  </sheetData>
  <mergeCells count="1">
    <mergeCell ref="B2:D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Spreadsheet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Oscia Wilson</cp:lastModifiedBy>
  <dcterms:created xsi:type="dcterms:W3CDTF">2015-10-23T22:18:49Z</dcterms:created>
  <dcterms:modified xsi:type="dcterms:W3CDTF">2015-10-29T23:33:48Z</dcterms:modified>
</cp:coreProperties>
</file>